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9" documentId="8_{5F92D8BB-7C0C-4519-BEBC-3EE620E97333}" xr6:coauthVersionLast="47" xr6:coauthVersionMax="47" xr10:uidLastSave="{0CF6CA36-27BD-4E21-A188-6718D9EF9A09}"/>
  <bookViews>
    <workbookView showSheetTabs="0" xWindow="-120" yWindow="-120" windowWidth="29040" windowHeight="15720" xr2:uid="{00000000-000D-0000-FFFF-FFFF00000000}"/>
  </bookViews>
  <sheets>
    <sheet name="Sheet1" sheetId="1" r:id="rId1"/>
  </sheets>
  <calcPr calcId="191029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" i="1" l="1"/>
  <c r="C5" i="1"/>
  <c r="C7" i="1"/>
  <c r="C11" i="1"/>
  <c r="C15" i="1"/>
  <c r="C17" i="1"/>
  <c r="C18" i="1"/>
  <c r="C19" i="1"/>
  <c r="C27" i="1"/>
  <c r="C28" i="1"/>
  <c r="C29" i="1"/>
  <c r="D27" i="1"/>
  <c r="E27" i="1"/>
  <c r="C30" i="1"/>
  <c r="D17" i="1"/>
  <c r="E15" i="1"/>
  <c r="E17" i="1"/>
  <c r="D31" i="1"/>
  <c r="D15" i="1"/>
  <c r="D11" i="1"/>
  <c r="E32" i="1"/>
  <c r="E11" i="1"/>
</calcChain>
</file>

<file path=xl/sharedStrings.xml><?xml version="1.0" encoding="utf-8"?>
<sst xmlns="http://schemas.openxmlformats.org/spreadsheetml/2006/main" count="46" uniqueCount="40">
  <si>
    <t>Со-финансирование со стороны Правительства Туркменистана без учета процента за общее управление</t>
  </si>
  <si>
    <t>7% Процент за общее управление</t>
  </si>
  <si>
    <t>Вклад со стороны ПРООН и других доноров</t>
  </si>
  <si>
    <t xml:space="preserve">Описание расходов
</t>
  </si>
  <si>
    <t>Итого по Результату 1</t>
  </si>
  <si>
    <t>Итого по Результату 2</t>
  </si>
  <si>
    <t>Со-финансирование со стороны Правительства Туркменистана с учетом процента за общее управление</t>
  </si>
  <si>
    <t>Итого по Результату 3</t>
  </si>
  <si>
    <t>Сумма от Правительства Туркменистана</t>
  </si>
  <si>
    <t>Сумма от ПРООН</t>
  </si>
  <si>
    <t>Всего</t>
  </si>
  <si>
    <t xml:space="preserve">Достигнутые результаты
</t>
  </si>
  <si>
    <t xml:space="preserve"> </t>
  </si>
  <si>
    <t>Примечания:</t>
  </si>
  <si>
    <t xml:space="preserve">Итого по Результату 4 </t>
  </si>
  <si>
    <t>Результат 4 - Управление проектом</t>
  </si>
  <si>
    <t>Одобрен: Фархад Орунов, Программный специалист</t>
  </si>
  <si>
    <t>Административные расходы (7%)</t>
  </si>
  <si>
    <t>Канцелярские и другие офисные принадлежности</t>
  </si>
  <si>
    <t xml:space="preserve">Индивидуальные Сервисные Контракты </t>
  </si>
  <si>
    <t>Подготовлен: Джапар Караев, Специалист проекта "Усиление национального потенциала Туркменистана по оценке сейсмических рисков,  предупреждению и реагированию на потенциальные землетрясения"</t>
  </si>
  <si>
    <t>1) В  соответствии с Проектным Документом финансовые средства для выполнения мероприятий по проекту Министерство финансов Туркменистана перечисляет в манатах по обменному курсу, действующему на дату внесения средств.</t>
  </si>
  <si>
    <t>2) ПРООН, как международная организация, учет финансовых средств ведет в долл. США, основываясь на обменном курсе маната к доллару.</t>
  </si>
  <si>
    <t>Оплата Международному Консультанту по сейсмической уязвимости и сейсмическому риску, включая взнос в безопасность.</t>
  </si>
  <si>
    <t>Операционные расходы</t>
  </si>
  <si>
    <t>Фактические затраты по проекту# 00102378  «Усиление национального потенциала Туркменистана по оценке сейсмических рисков,  предупреждению и реагированию на потенциальные землетрясения» за 2021 г.</t>
  </si>
  <si>
    <t>Оплата Национальным Консультантам: а) по картированию активных тектонических разломов; б)по обработке геодинамических аномалий; в)  для выполнения технической работы по картированию тектонических разломов и координатной привязке различных объектов; г) для выполнения технической работы по картированию тектонических разломов; д) по ГИС-технологиям; е) по векторизации тематических растровых карт с последующим заполнением атрибутивных данных; ж) по информационному обеспечению ГИС территории г. Ашхабада.  В оплату входит взнос в безопасность.</t>
  </si>
  <si>
    <t>Затраты на переводы</t>
  </si>
  <si>
    <t>Оплата за  научно-техническое оборудование для инженерного обследования зданий и лабораторное оборудование для исследования грунтов при сейсмическом микрорайонировании.</t>
  </si>
  <si>
    <r>
      <t xml:space="preserve">Результат 3 - Повышкение уровня готовности к реагированию, и ликвидации последствий бедствий, вызванных землетрясениями: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Calibri"/>
        <family val="2"/>
        <scheme val="minor"/>
      </rPr>
      <t>В 2021 году работы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по Результату 3 не выполнялись.</t>
    </r>
  </si>
  <si>
    <t>Приобретение коммуникационного оборудования</t>
  </si>
  <si>
    <t>Офисная техника</t>
  </si>
  <si>
    <t>Техническое обслуживание оборудования</t>
  </si>
  <si>
    <t>Фактические затраты за 2021 г.                                                                            (в долларах США).</t>
  </si>
  <si>
    <t>Затраты на 2021 г. в долл. США</t>
  </si>
  <si>
    <t>3) Дополнительно к приведеннным выше фактическим затратам в 2020-2021 году ПРООН законтрактовано (взято обязательств по оплате) выполнение мероприятий по проекту на сумму 140954,62 долл. США, которые должны быть выплачены в 2022 году после завершения этих работ.</t>
  </si>
  <si>
    <r>
      <rPr>
        <b/>
        <sz val="11"/>
        <rFont val="Calibri"/>
        <family val="2"/>
        <scheme val="minor"/>
      </rPr>
      <t>Результат 2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 xml:space="preserve">Комплексное  развитие института сейсмологии и физики атмосферы АН Туркменистана, направленное на обновление и модернизацию методического, научно-технического и кадрового потенциала: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Calibri"/>
        <family val="2"/>
        <scheme val="minor"/>
      </rPr>
      <t xml:space="preserve"> а) Осуществлена закупка необходимого научно-технического оборудования  в соответствии с заявкой института сейсмологии и физики атмосферы АН Туркменистана.  </t>
    </r>
    <r>
      <rPr>
        <b/>
        <sz val="11"/>
        <rFont val="Calibri"/>
        <family val="2"/>
        <scheme val="minor"/>
      </rPr>
      <t xml:space="preserve">   </t>
    </r>
    <r>
      <rPr>
        <sz val="1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</si>
  <si>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rFont val="Calibri"/>
        <family val="2"/>
        <scheme val="minor"/>
      </rPr>
      <t>Результат 1 - Проведение комплексной оценки сейсмических рисков г. Ашхабада:</t>
    </r>
    <r>
      <rPr>
        <sz val="11"/>
        <rFont val="Calibri"/>
        <family val="2"/>
        <scheme val="minor"/>
      </rPr>
      <t xml:space="preserve">
а) Определена сейсмическая уязвимость для каждой из репрезентативных категорий зданий г. Ашхабада.                                                                                                                                                                                                                                                       б) Завершена паспортизация зданий и сооружений с составлением паспорта единого образца в машиночитаемой форме по группам объектов:   - здания повышенной ответственности: дошкольные учреждения,  школы;     - одноэтажные и многоэтажные жилые дома различных периодов строительства.                                                                                               в) Выполнено картирование зон активных тектонических разломов на территории г. Ашхабада.                                                                                                                                                                г)  Выполнена 1-ая стадия комплекса работ по сейсмическому микрорайонированию г. Ашхабада (работы будут завершены в 2022 г.).                                                                                                                                                         д) Выполнена 1-ая стадия работ по инженерному обследованию репрезентативных типов зданий г. Ашхабада (работы будут завершены в 2022 г.).                                                                                                                                  е) Выполнена 1-ая стадия работ по созданию ГИС для пространственного анализа сейсмической опасности и сейсмического риска территории г. Ашхабада (работы будут завершены в 2022 г.).                                                                                                                                                                                            
</t>
    </r>
  </si>
  <si>
    <t xml:space="preserve">Оплата за инженерные виды работ (выполнение 1-ой стадии работ по сейсмическому микрорайониро-ванию  и по инженерному обследованию репрезентативных типов зданий территории г. Ашхабада в пределах проектной территории). </t>
  </si>
  <si>
    <t>Расходы на связь (в т.ч. на Интернет)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</si>
</sst>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2">
    <xf numFmtId="0" fontId="0" fillId="0" borderId="0" xfId="0"/>
    <xf numFmtId="0" fontId="5" fillId="0" borderId="0" xfId="0" applyFont="1" applyAlignment="1">
      <alignment wrapText="1"/>
    </xf>
    <xf numFmtId="164" fontId="5" fillId="0" borderId="0" xfId="0" applyNumberFormat="1" applyFont="1" applyAlignment="1">
      <alignment wrapText="1"/>
    </xf>
    <xf numFmtId="2" fontId="5" fillId="0" borderId="0" xfId="0" applyNumberFormat="1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8" fontId="5" fillId="0" borderId="0" xfId="0" applyNumberFormat="1" applyFont="1" applyAlignment="1">
      <alignment wrapText="1"/>
    </xf>
    <xf numFmtId="0" fontId="2" fillId="5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wrapText="1"/>
    </xf>
    <xf numFmtId="8" fontId="5" fillId="0" borderId="0" xfId="0" applyNumberFormat="1" applyFont="1" applyFill="1" applyAlignment="1">
      <alignment wrapText="1"/>
    </xf>
    <xf numFmtId="0" fontId="6" fillId="0" borderId="0" xfId="0" applyFont="1" applyAlignment="1">
      <alignment wrapText="1"/>
    </xf>
    <xf numFmtId="0" fontId="4" fillId="5" borderId="13" xfId="0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7" fillId="0" borderId="1" xfId="5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0" fontId="2" fillId="0" borderId="16" xfId="0" applyFont="1" applyBorder="1" applyAlignment="1">
      <alignment horizontal="justify" vertical="center" wrapText="1"/>
    </xf>
    <xf numFmtId="0" fontId="5" fillId="0" borderId="3" xfId="0" applyFont="1" applyBorder="1" applyAlignment="1">
      <alignment wrapText="1"/>
    </xf>
    <xf numFmtId="0" fontId="7" fillId="0" borderId="16" xfId="0" applyFont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top" wrapText="1"/>
    </xf>
    <xf numFmtId="0" fontId="3" fillId="3" borderId="28" xfId="0" applyFont="1" applyFill="1" applyBorder="1" applyAlignment="1">
      <alignment horizontal="left" vertical="top" wrapText="1"/>
    </xf>
    <xf numFmtId="0" fontId="5" fillId="3" borderId="24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8" fontId="5" fillId="0" borderId="16" xfId="0" applyNumberFormat="1" applyFont="1" applyBorder="1" applyAlignment="1">
      <alignment horizontal="center" vertical="center" wrapText="1"/>
    </xf>
    <xf numFmtId="8" fontId="5" fillId="0" borderId="19" xfId="0" applyNumberFormat="1" applyFont="1" applyBorder="1" applyAlignment="1">
      <alignment horizontal="center" vertical="center" wrapText="1"/>
    </xf>
    <xf numFmtId="8" fontId="5" fillId="0" borderId="1" xfId="0" applyNumberFormat="1" applyFont="1" applyBorder="1" applyAlignment="1">
      <alignment horizontal="center" vertical="center" wrapText="1"/>
    </xf>
    <xf numFmtId="8" fontId="5" fillId="0" borderId="3" xfId="0" applyNumberFormat="1" applyFont="1" applyBorder="1" applyAlignment="1">
      <alignment horizontal="center" vertical="center" wrapText="1"/>
    </xf>
    <xf numFmtId="8" fontId="6" fillId="5" borderId="1" xfId="0" applyNumberFormat="1" applyFont="1" applyFill="1" applyBorder="1" applyAlignment="1">
      <alignment horizontal="center" vertical="center" wrapText="1"/>
    </xf>
    <xf numFmtId="8" fontId="6" fillId="5" borderId="3" xfId="0" applyNumberFormat="1" applyFont="1" applyFill="1" applyBorder="1" applyAlignment="1">
      <alignment horizontal="center" vertical="center" wrapText="1"/>
    </xf>
    <xf numFmtId="8" fontId="6" fillId="5" borderId="26" xfId="0" applyNumberFormat="1" applyFont="1" applyFill="1" applyBorder="1" applyAlignment="1">
      <alignment horizontal="center" vertical="center" wrapText="1"/>
    </xf>
    <xf numFmtId="8" fontId="6" fillId="5" borderId="12" xfId="0" applyNumberFormat="1" applyFont="1" applyFill="1" applyBorder="1" applyAlignment="1">
      <alignment horizontal="center" vertical="center" wrapText="1"/>
    </xf>
    <xf numFmtId="8" fontId="5" fillId="0" borderId="24" xfId="0" applyNumberFormat="1" applyFont="1" applyBorder="1" applyAlignment="1">
      <alignment horizontal="center" vertical="center" wrapText="1"/>
    </xf>
    <xf numFmtId="8" fontId="5" fillId="3" borderId="24" xfId="0" applyNumberFormat="1" applyFont="1" applyFill="1" applyBorder="1" applyAlignment="1">
      <alignment horizontal="center" vertical="center" wrapText="1"/>
    </xf>
    <xf numFmtId="8" fontId="5" fillId="3" borderId="27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8" fontId="5" fillId="3" borderId="1" xfId="0" applyNumberFormat="1" applyFont="1" applyFill="1" applyBorder="1" applyAlignment="1">
      <alignment horizontal="center" vertical="center" wrapText="1"/>
    </xf>
    <xf numFmtId="8" fontId="5" fillId="3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8" fontId="6" fillId="5" borderId="4" xfId="0" applyNumberFormat="1" applyFont="1" applyFill="1" applyBorder="1" applyAlignment="1">
      <alignment horizontal="center" vertical="center" wrapText="1"/>
    </xf>
    <xf numFmtId="8" fontId="6" fillId="5" borderId="22" xfId="0" applyNumberFormat="1" applyFont="1" applyFill="1" applyBorder="1" applyAlignment="1">
      <alignment horizontal="center" vertical="center" wrapText="1"/>
    </xf>
    <xf numFmtId="8" fontId="6" fillId="5" borderId="15" xfId="0" applyNumberFormat="1" applyFont="1" applyFill="1" applyBorder="1" applyAlignment="1">
      <alignment horizontal="right" vertical="center" wrapText="1"/>
    </xf>
    <xf numFmtId="8" fontId="6" fillId="5" borderId="5" xfId="0" applyNumberFormat="1" applyFont="1" applyFill="1" applyBorder="1" applyAlignment="1">
      <alignment horizontal="right" vertical="center" wrapText="1"/>
    </xf>
    <xf numFmtId="8" fontId="5" fillId="5" borderId="6" xfId="0" applyNumberFormat="1" applyFont="1" applyFill="1" applyBorder="1" applyAlignment="1">
      <alignment horizontal="right" vertical="center" wrapText="1"/>
    </xf>
    <xf numFmtId="8" fontId="6" fillId="5" borderId="1" xfId="0" applyNumberFormat="1" applyFont="1" applyFill="1" applyBorder="1" applyAlignment="1">
      <alignment horizontal="right" vertical="center" wrapText="1"/>
    </xf>
    <xf numFmtId="8" fontId="6" fillId="5" borderId="7" xfId="0" applyNumberFormat="1" applyFont="1" applyFill="1" applyBorder="1" applyAlignment="1">
      <alignment horizontal="right" vertical="center" wrapText="1"/>
    </xf>
    <xf numFmtId="8" fontId="5" fillId="5" borderId="3" xfId="0" applyNumberFormat="1" applyFont="1" applyFill="1" applyBorder="1" applyAlignment="1">
      <alignment horizontal="right" vertical="center" wrapText="1"/>
    </xf>
    <xf numFmtId="8" fontId="6" fillId="5" borderId="4" xfId="0" applyNumberFormat="1" applyFont="1" applyFill="1" applyBorder="1" applyAlignment="1">
      <alignment horizontal="right" vertical="center" wrapText="1"/>
    </xf>
    <xf numFmtId="8" fontId="6" fillId="5" borderId="22" xfId="0" applyNumberFormat="1" applyFont="1" applyFill="1" applyBorder="1" applyAlignment="1">
      <alignment horizontal="right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5" fillId="0" borderId="18" xfId="2" applyFont="1" applyBorder="1" applyAlignment="1">
      <alignment horizontal="left" vertical="top" wrapText="1"/>
    </xf>
    <xf numFmtId="0" fontId="5" fillId="0" borderId="20" xfId="2" applyFont="1" applyBorder="1" applyAlignment="1">
      <alignment horizontal="left" vertical="top" wrapText="1"/>
    </xf>
    <xf numFmtId="0" fontId="5" fillId="0" borderId="21" xfId="2" applyFont="1" applyBorder="1" applyAlignment="1">
      <alignment horizontal="left" vertical="top" wrapText="1"/>
    </xf>
    <xf numFmtId="0" fontId="7" fillId="0" borderId="16" xfId="4" applyFont="1" applyBorder="1" applyAlignment="1">
      <alignment horizontal="left" vertical="top" wrapText="1"/>
    </xf>
    <xf numFmtId="0" fontId="7" fillId="0" borderId="15" xfId="4" applyFont="1" applyBorder="1" applyAlignment="1">
      <alignment horizontal="left" vertical="top" wrapText="1"/>
    </xf>
    <xf numFmtId="8" fontId="5" fillId="0" borderId="16" xfId="0" applyNumberFormat="1" applyFont="1" applyBorder="1" applyAlignment="1">
      <alignment horizontal="center" vertical="center" wrapText="1"/>
    </xf>
    <xf numFmtId="8" fontId="5" fillId="0" borderId="15" xfId="0" applyNumberFormat="1" applyFont="1" applyBorder="1" applyAlignment="1">
      <alignment horizontal="center" vertical="center" wrapText="1"/>
    </xf>
    <xf numFmtId="8" fontId="5" fillId="0" borderId="19" xfId="0" applyNumberFormat="1" applyFont="1" applyBorder="1" applyAlignment="1">
      <alignment horizontal="center" vertical="center" wrapText="1"/>
    </xf>
    <xf numFmtId="8" fontId="5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5" borderId="13" xfId="0" applyFont="1" applyFill="1" applyBorder="1" applyAlignment="1">
      <alignment horizontal="right" vertical="center" wrapText="1"/>
    </xf>
    <xf numFmtId="0" fontId="3" fillId="5" borderId="8" xfId="0" applyFont="1" applyFill="1" applyBorder="1" applyAlignment="1">
      <alignment horizontal="right" vertical="center" wrapText="1"/>
    </xf>
    <xf numFmtId="0" fontId="3" fillId="5" borderId="14" xfId="0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right" vertical="center" wrapText="1"/>
    </xf>
    <xf numFmtId="0" fontId="3" fillId="5" borderId="21" xfId="0" applyFont="1" applyFill="1" applyBorder="1" applyAlignment="1">
      <alignment horizontal="left" vertical="center" wrapText="1"/>
    </xf>
    <xf numFmtId="0" fontId="3" fillId="5" borderId="23" xfId="0" applyFont="1" applyFill="1" applyBorder="1" applyAlignment="1">
      <alignment horizontal="left" vertical="center" wrapText="1"/>
    </xf>
    <xf numFmtId="0" fontId="3" fillId="5" borderId="13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4" fillId="5" borderId="10" xfId="0" applyFont="1" applyFill="1" applyBorder="1" applyAlignment="1">
      <alignment horizontal="left" vertical="center" wrapText="1"/>
    </xf>
    <xf numFmtId="0" fontId="4" fillId="5" borderId="25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3" fillId="4" borderId="2" xfId="0" applyFont="1" applyFill="1" applyBorder="1" applyAlignment="1">
      <alignment horizontal="right" vertical="center" wrapText="1"/>
    </xf>
    <xf numFmtId="0" fontId="3" fillId="4" borderId="17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3" fillId="5" borderId="14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left" vertical="center" wrapText="1"/>
    </xf>
  </cellXfs>
  <cellStyles count="6">
    <cellStyle name="Normal" xfId="0" builtinId="0"/>
    <cellStyle name="Обычный 2" xfId="3" xr:uid="{00000000-0005-0000-0000-000001000000}"/>
    <cellStyle name="Обычный 3" xfId="1" xr:uid="{00000000-0005-0000-0000-000002000000}"/>
    <cellStyle name="Обычный 4" xfId="2" xr:uid="{00000000-0005-0000-0000-000003000000}"/>
    <cellStyle name="Обычный 5" xfId="4" xr:uid="{00000000-0005-0000-0000-000004000000}"/>
    <cellStyle name="Обычный 6" xfId="5" xr:uid="{00000000-0005-0000-0000-000005000000}"/>
  </cellStyles>
  <dxfs count="0"/>
  <tableStyles count="0" defaultTableStyle="TableStyleMedium2" defaultPivotStyle="PivotStyleLight16"/>
  <colors>
    <mruColors>
      <color rgb="FF0000CC"/>
      <color rgb="FF6DFFAF"/>
      <color rgb="FFD1FFE6"/>
      <color rgb="FF9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tabSelected="1" zoomScale="110" zoomScaleNormal="110" zoomScaleSheetLayoutView="120" zoomScalePageLayoutView="110" workbookViewId="0">
      <selection activeCell="H30" sqref="H30"/>
    </sheetView>
  </sheetViews>
  <sheetFormatPr defaultColWidth="9.140625" defaultRowHeight="15" x14ac:dyDescent="0.25"/>
  <cols>
    <col min="1" max="1" width="61.7109375" style="1" customWidth="1"/>
    <col min="2" max="2" width="38.28515625" style="1" customWidth="1"/>
    <col min="3" max="3" width="16.28515625" style="1" customWidth="1"/>
    <col min="4" max="4" width="11.7109375" style="1" customWidth="1"/>
    <col min="5" max="5" width="14.7109375" style="1" customWidth="1"/>
    <col min="6" max="6" width="11.42578125" style="1" bestFit="1" customWidth="1"/>
    <col min="7" max="7" width="14.42578125" style="1" customWidth="1"/>
    <col min="8" max="8" width="12.85546875" style="1" customWidth="1"/>
    <col min="9" max="9" width="13.85546875" style="1" customWidth="1"/>
    <col min="10" max="10" width="13.7109375" style="1" customWidth="1"/>
    <col min="11" max="16384" width="9.140625" style="1"/>
  </cols>
  <sheetData>
    <row r="1" spans="1:10" ht="46.5" customHeight="1" x14ac:dyDescent="0.25">
      <c r="A1" s="55" t="s">
        <v>25</v>
      </c>
      <c r="B1" s="56"/>
      <c r="C1" s="56"/>
      <c r="D1" s="56"/>
      <c r="E1" s="57"/>
    </row>
    <row r="2" spans="1:10" s="13" customFormat="1" ht="32.1" customHeight="1" x14ac:dyDescent="0.25">
      <c r="A2" s="60" t="s">
        <v>11</v>
      </c>
      <c r="B2" s="58" t="s">
        <v>3</v>
      </c>
      <c r="C2" s="58" t="s">
        <v>33</v>
      </c>
      <c r="D2" s="58"/>
      <c r="E2" s="59"/>
    </row>
    <row r="3" spans="1:10" s="13" customFormat="1" ht="54" customHeight="1" x14ac:dyDescent="0.25">
      <c r="A3" s="60"/>
      <c r="B3" s="58"/>
      <c r="C3" s="27" t="s">
        <v>8</v>
      </c>
      <c r="D3" s="28" t="s">
        <v>9</v>
      </c>
      <c r="E3" s="29" t="s">
        <v>10</v>
      </c>
    </row>
    <row r="4" spans="1:10" ht="39" customHeight="1" x14ac:dyDescent="0.25">
      <c r="A4" s="63" t="s">
        <v>37</v>
      </c>
      <c r="B4" s="20" t="s">
        <v>23</v>
      </c>
      <c r="C4" s="30">
        <f>19900+1194</f>
        <v>21094</v>
      </c>
      <c r="D4" s="30"/>
      <c r="E4" s="31"/>
      <c r="I4" s="2"/>
    </row>
    <row r="5" spans="1:10" ht="39" customHeight="1" x14ac:dyDescent="0.25">
      <c r="A5" s="64"/>
      <c r="B5" s="66" t="s">
        <v>26</v>
      </c>
      <c r="C5" s="68">
        <f>47521.41+900.85</f>
        <v>48422.26</v>
      </c>
      <c r="D5" s="68"/>
      <c r="E5" s="70"/>
      <c r="I5" s="2"/>
    </row>
    <row r="6" spans="1:10" ht="113.25" customHeight="1" x14ac:dyDescent="0.25">
      <c r="A6" s="64"/>
      <c r="B6" s="67"/>
      <c r="C6" s="69"/>
      <c r="D6" s="69"/>
      <c r="E6" s="71"/>
      <c r="J6" s="3"/>
    </row>
    <row r="7" spans="1:10" ht="74.25" customHeight="1" x14ac:dyDescent="0.25">
      <c r="A7" s="64"/>
      <c r="B7" s="16" t="s">
        <v>38</v>
      </c>
      <c r="C7" s="32">
        <f>67914.29</f>
        <v>67914.289999999994</v>
      </c>
      <c r="D7" s="32"/>
      <c r="E7" s="33"/>
      <c r="J7" s="3"/>
    </row>
    <row r="8" spans="1:10" ht="21.75" customHeight="1" x14ac:dyDescent="0.25">
      <c r="A8" s="64"/>
      <c r="B8" s="21" t="s">
        <v>18</v>
      </c>
      <c r="C8" s="32">
        <v>1049.46</v>
      </c>
      <c r="D8" s="32"/>
      <c r="E8" s="33"/>
    </row>
    <row r="9" spans="1:10" ht="18.75" customHeight="1" x14ac:dyDescent="0.25">
      <c r="A9" s="64"/>
      <c r="B9" s="21" t="s">
        <v>27</v>
      </c>
      <c r="C9" s="32">
        <v>137.28</v>
      </c>
      <c r="D9" s="32"/>
      <c r="E9" s="33"/>
    </row>
    <row r="10" spans="1:10" ht="18" customHeight="1" x14ac:dyDescent="0.25">
      <c r="A10" s="65"/>
      <c r="B10" s="16" t="s">
        <v>17</v>
      </c>
      <c r="C10" s="32">
        <v>9703.2099999999991</v>
      </c>
      <c r="D10" s="32"/>
      <c r="E10" s="33"/>
      <c r="G10" s="5"/>
    </row>
    <row r="11" spans="1:10" ht="36" customHeight="1" x14ac:dyDescent="0.25">
      <c r="A11" s="61" t="s">
        <v>4</v>
      </c>
      <c r="B11" s="62"/>
      <c r="C11" s="34">
        <f>SUM(C4:C10)</f>
        <v>148320.49999999997</v>
      </c>
      <c r="D11" s="34">
        <f>SUM(D4:D10)</f>
        <v>0</v>
      </c>
      <c r="E11" s="35">
        <f t="shared" ref="E11" si="0">C11+D11</f>
        <v>148320.49999999997</v>
      </c>
    </row>
    <row r="12" spans="1:10" ht="53.25" customHeight="1" x14ac:dyDescent="0.25">
      <c r="A12" s="85" t="s">
        <v>36</v>
      </c>
      <c r="B12" s="15" t="s">
        <v>28</v>
      </c>
      <c r="C12" s="32">
        <v>36490.75</v>
      </c>
      <c r="D12" s="32"/>
      <c r="E12" s="33"/>
    </row>
    <row r="13" spans="1:10" ht="24" customHeight="1" x14ac:dyDescent="0.25">
      <c r="A13" s="86"/>
      <c r="B13" s="21" t="s">
        <v>27</v>
      </c>
      <c r="C13" s="32">
        <v>199.02</v>
      </c>
      <c r="D13" s="32"/>
      <c r="E13" s="33"/>
    </row>
    <row r="14" spans="1:10" ht="28.5" customHeight="1" x14ac:dyDescent="0.25">
      <c r="A14" s="86"/>
      <c r="B14" s="16" t="s">
        <v>17</v>
      </c>
      <c r="C14" s="32">
        <v>2568.2800000000002</v>
      </c>
      <c r="D14" s="32"/>
      <c r="E14" s="33"/>
      <c r="F14" s="5"/>
      <c r="G14" s="5"/>
    </row>
    <row r="15" spans="1:10" ht="36" customHeight="1" x14ac:dyDescent="0.25">
      <c r="A15" s="12" t="s">
        <v>5</v>
      </c>
      <c r="B15" s="6" t="s">
        <v>12</v>
      </c>
      <c r="C15" s="34">
        <f>SUM(C12:C14)</f>
        <v>39258.049999999996</v>
      </c>
      <c r="D15" s="34">
        <f>SUM(D12:D14)</f>
        <v>0</v>
      </c>
      <c r="E15" s="35">
        <f>C15</f>
        <v>39258.049999999996</v>
      </c>
    </row>
    <row r="16" spans="1:10" ht="53.25" customHeight="1" thickBot="1" x14ac:dyDescent="0.3">
      <c r="A16" s="22" t="s">
        <v>29</v>
      </c>
      <c r="B16" s="18"/>
      <c r="C16" s="30">
        <v>0</v>
      </c>
      <c r="D16" s="30"/>
      <c r="E16" s="31"/>
    </row>
    <row r="17" spans="1:7" ht="36" customHeight="1" thickBot="1" x14ac:dyDescent="0.3">
      <c r="A17" s="83" t="s">
        <v>7</v>
      </c>
      <c r="B17" s="84"/>
      <c r="C17" s="36">
        <f>SUM(C16:C16)</f>
        <v>0</v>
      </c>
      <c r="D17" s="36">
        <f>SUM(D16:D16)</f>
        <v>0</v>
      </c>
      <c r="E17" s="37">
        <f>SUM(E16:E16)</f>
        <v>0</v>
      </c>
    </row>
    <row r="18" spans="1:7" ht="20.25" customHeight="1" x14ac:dyDescent="0.25">
      <c r="A18" s="23" t="s">
        <v>15</v>
      </c>
      <c r="B18" s="24" t="s">
        <v>19</v>
      </c>
      <c r="C18" s="38">
        <f>28179.76+13.22+876.88</f>
        <v>29069.86</v>
      </c>
      <c r="D18" s="39"/>
      <c r="E18" s="40"/>
      <c r="F18" s="5"/>
    </row>
    <row r="19" spans="1:7" ht="20.25" customHeight="1" x14ac:dyDescent="0.25">
      <c r="A19" s="25"/>
      <c r="B19" s="8" t="s">
        <v>39</v>
      </c>
      <c r="C19" s="41">
        <f>5280.9+183.41</f>
        <v>5464.3099999999995</v>
      </c>
      <c r="D19" s="42"/>
      <c r="E19" s="43"/>
      <c r="F19" s="3"/>
    </row>
    <row r="20" spans="1:7" ht="20.25" customHeight="1" x14ac:dyDescent="0.25">
      <c r="A20" s="25"/>
      <c r="B20" s="7" t="s">
        <v>31</v>
      </c>
      <c r="C20" s="44">
        <v>307.14</v>
      </c>
      <c r="D20" s="17"/>
      <c r="E20" s="19"/>
    </row>
    <row r="21" spans="1:7" ht="32.25" customHeight="1" x14ac:dyDescent="0.25">
      <c r="A21" s="25"/>
      <c r="B21" s="8" t="s">
        <v>30</v>
      </c>
      <c r="C21" s="41">
        <v>248.45</v>
      </c>
      <c r="D21" s="42"/>
      <c r="E21" s="43"/>
      <c r="F21" s="3"/>
    </row>
    <row r="22" spans="1:7" ht="32.25" customHeight="1" x14ac:dyDescent="0.25">
      <c r="A22" s="25"/>
      <c r="B22" s="7" t="s">
        <v>18</v>
      </c>
      <c r="C22" s="44">
        <v>117.4</v>
      </c>
      <c r="D22" s="42"/>
      <c r="E22" s="43"/>
    </row>
    <row r="23" spans="1:7" ht="27.75" customHeight="1" x14ac:dyDescent="0.25">
      <c r="A23" s="25"/>
      <c r="B23" s="8" t="s">
        <v>32</v>
      </c>
      <c r="C23" s="44">
        <v>18.86</v>
      </c>
      <c r="D23" s="42"/>
      <c r="E23" s="43"/>
    </row>
    <row r="24" spans="1:7" ht="18.75" customHeight="1" x14ac:dyDescent="0.25">
      <c r="A24" s="25"/>
      <c r="B24" s="8" t="s">
        <v>27</v>
      </c>
      <c r="C24" s="44">
        <v>165.11</v>
      </c>
      <c r="D24" s="42"/>
      <c r="E24" s="43"/>
    </row>
    <row r="25" spans="1:7" ht="18.75" customHeight="1" x14ac:dyDescent="0.25">
      <c r="A25" s="25"/>
      <c r="B25" s="7" t="s">
        <v>24</v>
      </c>
      <c r="C25" s="44">
        <v>6430.84</v>
      </c>
      <c r="D25" s="42"/>
      <c r="E25" s="43"/>
      <c r="G25" s="3"/>
    </row>
    <row r="26" spans="1:7" ht="18.75" customHeight="1" x14ac:dyDescent="0.25">
      <c r="A26" s="26"/>
      <c r="B26" s="4" t="s">
        <v>17</v>
      </c>
      <c r="C26" s="44">
        <v>2927.51</v>
      </c>
      <c r="D26" s="42"/>
      <c r="E26" s="43"/>
      <c r="F26" s="5"/>
      <c r="G26" s="5"/>
    </row>
    <row r="27" spans="1:7" ht="24.6" customHeight="1" thickBot="1" x14ac:dyDescent="0.3">
      <c r="A27" s="90" t="s">
        <v>14</v>
      </c>
      <c r="B27" s="91"/>
      <c r="C27" s="45">
        <f>SUM(C18:C26)</f>
        <v>44749.48</v>
      </c>
      <c r="D27" s="45">
        <f>SUM(D18:D26)</f>
        <v>0</v>
      </c>
      <c r="E27" s="46">
        <f>C27+D27</f>
        <v>44749.48</v>
      </c>
    </row>
    <row r="28" spans="1:7" s="9" customFormat="1" ht="37.5" customHeight="1" x14ac:dyDescent="0.25">
      <c r="A28" s="77" t="s">
        <v>0</v>
      </c>
      <c r="B28" s="78"/>
      <c r="C28" s="47">
        <f>C11+C15+C17+C27-C10-C14-C26</f>
        <v>217129.02999999997</v>
      </c>
      <c r="D28" s="48"/>
      <c r="E28" s="49"/>
    </row>
    <row r="29" spans="1:7" s="9" customFormat="1" ht="30.75" customHeight="1" x14ac:dyDescent="0.25">
      <c r="A29" s="79" t="s">
        <v>6</v>
      </c>
      <c r="B29" s="80"/>
      <c r="C29" s="50">
        <f>C11+C15+C17+C27</f>
        <v>232328.02999999997</v>
      </c>
      <c r="D29" s="51"/>
      <c r="E29" s="52"/>
      <c r="G29" s="10"/>
    </row>
    <row r="30" spans="1:7" s="9" customFormat="1" ht="24.6" customHeight="1" x14ac:dyDescent="0.25">
      <c r="A30" s="73" t="s">
        <v>1</v>
      </c>
      <c r="B30" s="74"/>
      <c r="C30" s="50">
        <f>C10+C14+C26</f>
        <v>15199</v>
      </c>
      <c r="D30" s="51"/>
      <c r="E30" s="52"/>
    </row>
    <row r="31" spans="1:7" s="9" customFormat="1" ht="24.6" customHeight="1" thickBot="1" x14ac:dyDescent="0.3">
      <c r="A31" s="75" t="s">
        <v>2</v>
      </c>
      <c r="B31" s="76"/>
      <c r="C31" s="50"/>
      <c r="D31" s="51">
        <f>SUM(D26:D30)</f>
        <v>0</v>
      </c>
      <c r="E31" s="52"/>
    </row>
    <row r="32" spans="1:7" ht="31.5" customHeight="1" thickBot="1" x14ac:dyDescent="0.3">
      <c r="A32" s="87" t="s">
        <v>34</v>
      </c>
      <c r="B32" s="88"/>
      <c r="C32" s="53"/>
      <c r="D32" s="53"/>
      <c r="E32" s="54">
        <f>C29+D31</f>
        <v>232328.02999999997</v>
      </c>
    </row>
    <row r="33" spans="1:5" ht="5.25" customHeight="1" x14ac:dyDescent="0.25">
      <c r="A33" s="14"/>
      <c r="B33" s="14"/>
      <c r="C33" s="14"/>
      <c r="D33" s="14"/>
      <c r="E33" s="14"/>
    </row>
    <row r="34" spans="1:5" ht="15" customHeight="1" x14ac:dyDescent="0.25">
      <c r="A34" s="89" t="s">
        <v>13</v>
      </c>
      <c r="B34" s="89"/>
      <c r="C34" s="89"/>
      <c r="D34" s="89"/>
      <c r="E34" s="89"/>
    </row>
    <row r="35" spans="1:5" ht="30" customHeight="1" x14ac:dyDescent="0.25">
      <c r="A35" s="81" t="s">
        <v>21</v>
      </c>
      <c r="B35" s="81"/>
      <c r="C35" s="81"/>
      <c r="D35" s="81"/>
      <c r="E35" s="81"/>
    </row>
    <row r="36" spans="1:5" ht="27.75" customHeight="1" x14ac:dyDescent="0.25">
      <c r="A36" s="81" t="s">
        <v>22</v>
      </c>
      <c r="B36" s="81"/>
      <c r="C36" s="81"/>
      <c r="D36" s="81"/>
      <c r="E36" s="81"/>
    </row>
    <row r="37" spans="1:5" ht="43.5" customHeight="1" x14ac:dyDescent="0.25">
      <c r="A37" s="81" t="s">
        <v>35</v>
      </c>
      <c r="B37" s="81"/>
      <c r="C37" s="81"/>
      <c r="D37" s="81"/>
      <c r="E37" s="81"/>
    </row>
    <row r="38" spans="1:5" ht="18" customHeight="1" x14ac:dyDescent="0.25">
      <c r="A38" s="81"/>
      <c r="B38" s="81"/>
      <c r="C38" s="81"/>
      <c r="D38" s="81"/>
      <c r="E38" s="81"/>
    </row>
    <row r="39" spans="1:5" x14ac:dyDescent="0.25">
      <c r="A39" s="72" t="s">
        <v>20</v>
      </c>
      <c r="B39" s="72"/>
      <c r="C39" s="72"/>
      <c r="D39" s="82"/>
      <c r="E39" s="82"/>
    </row>
    <row r="40" spans="1:5" x14ac:dyDescent="0.25">
      <c r="A40" s="82"/>
      <c r="B40" s="82"/>
      <c r="C40" s="82"/>
      <c r="D40" s="82"/>
      <c r="E40" s="82"/>
    </row>
    <row r="41" spans="1:5" ht="15.75" x14ac:dyDescent="0.25">
      <c r="A41" s="14"/>
      <c r="B41" s="14"/>
      <c r="C41" s="14"/>
      <c r="D41" s="14"/>
      <c r="E41" s="14"/>
    </row>
    <row r="42" spans="1:5" ht="15.75" x14ac:dyDescent="0.25">
      <c r="A42" s="13" t="s">
        <v>16</v>
      </c>
      <c r="B42" s="13"/>
      <c r="C42" s="13"/>
      <c r="D42" s="14"/>
      <c r="E42" s="14"/>
    </row>
    <row r="43" spans="1:5" ht="15.75" x14ac:dyDescent="0.25">
      <c r="A43" s="72"/>
      <c r="B43" s="72"/>
      <c r="C43" s="14"/>
      <c r="D43" s="14"/>
      <c r="E43" s="14"/>
    </row>
    <row r="44" spans="1:5" x14ac:dyDescent="0.25">
      <c r="A44" s="11" t="s">
        <v>12</v>
      </c>
      <c r="B44" s="11"/>
    </row>
  </sheetData>
  <mergeCells count="25">
    <mergeCell ref="A17:B17"/>
    <mergeCell ref="A12:A14"/>
    <mergeCell ref="A32:B32"/>
    <mergeCell ref="A34:E34"/>
    <mergeCell ref="A27:B27"/>
    <mergeCell ref="A43:B43"/>
    <mergeCell ref="A30:B30"/>
    <mergeCell ref="A31:B31"/>
    <mergeCell ref="A28:B28"/>
    <mergeCell ref="A29:B29"/>
    <mergeCell ref="A35:E35"/>
    <mergeCell ref="A36:E36"/>
    <mergeCell ref="A38:E38"/>
    <mergeCell ref="A37:E37"/>
    <mergeCell ref="A39:E40"/>
    <mergeCell ref="A1:E1"/>
    <mergeCell ref="C2:E2"/>
    <mergeCell ref="A2:A3"/>
    <mergeCell ref="B2:B3"/>
    <mergeCell ref="A11:B11"/>
    <mergeCell ref="A4:A10"/>
    <mergeCell ref="B5:B6"/>
    <mergeCell ref="C5:C6"/>
    <mergeCell ref="D5:D6"/>
    <mergeCell ref="E5:E6"/>
  </mergeCells>
  <printOptions horizontalCentered="1"/>
  <pageMargins left="0.19685039370078741" right="0.19685039370078741" top="0.51181102362204722" bottom="0.51181102362204722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6e8b5189930b312cd6a688c72934480f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38e044ff6032411bcdc82bc581169c0d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B0580 - Turkmenistan - Ashgabad</OfficeCountry>
    <DocumentStatus xmlns="d9cf0e28-81d2-4dc7-8b10-820d80ed680d">Approved</DocumentStatus>
    <DocCoverageEndDate xmlns="d9cf0e28-81d2-4dc7-8b10-820d80ed680d">2021-12-31T05:00:00+00:00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D-2021</FileNameDescription>
    <ProjectNumber xmlns="d9cf0e28-81d2-4dc7-8b10-820d80ed680d">00102378</ProjectNumber>
    <DocumentType xmlns="d9cf0e28-81d2-4dc7-8b10-820d80ed680d">Donor Report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UNDP-TKM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Environment and Energy</FocusArea>
    <DocCoverageStartDate xmlns="d9cf0e28-81d2-4dc7-8b10-820d80ed680d">2021-01-01T05:00:00+00:00</DocCoverageStartDate>
    <FileClassificationMode xmlns="d9cf0e28-81d2-4dc7-8b10-820d80ed680d">Public</FileClassificationMode>
    <OutputNumber xmlns="d9cf0e28-81d2-4dc7-8b10-820d80ed680d">00104475</OutputNumber>
  </documentManagement>
</p:properties>
</file>

<file path=customXml/itemProps1.xml><?xml version="1.0" encoding="utf-8"?>
<ds:datastoreItem xmlns:ds="http://schemas.openxmlformats.org/officeDocument/2006/customXml" ds:itemID="{BC78E15D-DDAD-43E0-BF6E-C344758AB3E2}"/>
</file>

<file path=customXml/itemProps2.xml><?xml version="1.0" encoding="utf-8"?>
<ds:datastoreItem xmlns:ds="http://schemas.openxmlformats.org/officeDocument/2006/customXml" ds:itemID="{D6E79C5D-8C11-4C1B-9DDF-A70A6F2D5721}"/>
</file>

<file path=customXml/itemProps3.xml><?xml version="1.0" encoding="utf-8"?>
<ds:datastoreItem xmlns:ds="http://schemas.openxmlformats.org/officeDocument/2006/customXml" ds:itemID="{191E6DF1-2D17-411B-81DB-3411E95BE0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D-2021</dc:title>
  <dc:creator/>
  <cp:lastModifiedBy/>
  <dcterms:created xsi:type="dcterms:W3CDTF">2015-06-05T18:17:20Z</dcterms:created>
  <dcterms:modified xsi:type="dcterms:W3CDTF">2022-04-11T07:23:36Z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